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icki\Desktop\"/>
    </mc:Choice>
  </mc:AlternateContent>
  <xr:revisionPtr revIDLastSave="0" documentId="8_{15BAD588-86F9-4F2D-A32B-F7B02A51C9B3}" xr6:coauthVersionLast="47" xr6:coauthVersionMax="47" xr10:uidLastSave="{00000000-0000-0000-0000-000000000000}"/>
  <bookViews>
    <workbookView xWindow="-108" yWindow="-108" windowWidth="23256" windowHeight="12576" activeTab="2" xr2:uid="{00000000-000D-0000-FFFF-FFFF00000000}"/>
  </bookViews>
  <sheets>
    <sheet name="Calculating Current FTE" sheetId="9" r:id="rId1"/>
    <sheet name="Calculating Total Inspections" sheetId="12" r:id="rId2"/>
    <sheet name="Calculating Required FTE" sheetId="11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0" i="12" l="1"/>
  <c r="H7" i="11" s="1"/>
  <c r="H5" i="11" l="1"/>
  <c r="H6" i="11"/>
  <c r="H10" i="11" l="1"/>
  <c r="H4" i="11" l="1"/>
  <c r="H8" i="11" s="1"/>
  <c r="E9" i="9" l="1"/>
  <c r="E8" i="9"/>
  <c r="E6" i="9"/>
  <c r="E5" i="9"/>
  <c r="G5" i="9" l="1"/>
  <c r="E7" i="9"/>
  <c r="H5" i="9" l="1"/>
  <c r="E11" i="9"/>
  <c r="E12" i="9" s="1"/>
  <c r="E13" i="9" l="1"/>
  <c r="E14" i="9" s="1"/>
  <c r="E16" i="9" s="1"/>
  <c r="E17" i="9" s="1"/>
  <c r="E18" i="9" s="1"/>
  <c r="D25" i="9" l="1"/>
  <c r="D26" i="9"/>
  <c r="D23" i="9"/>
  <c r="D27" i="9"/>
  <c r="D24" i="9"/>
  <c r="D22" i="9"/>
  <c r="H11" i="11"/>
  <c r="D28" i="9" l="1"/>
  <c r="D29" i="9" s="1"/>
  <c r="H12" i="11" s="1"/>
</calcChain>
</file>

<file path=xl/sharedStrings.xml><?xml version="1.0" encoding="utf-8"?>
<sst xmlns="http://schemas.openxmlformats.org/spreadsheetml/2006/main" count="53" uniqueCount="50">
  <si>
    <t>Local Sick Leave Hours Per Year</t>
  </si>
  <si>
    <t>Number of
Employees</t>
  </si>
  <si>
    <t>Total Food Safety Inspection Hours</t>
  </si>
  <si>
    <t>Local Family-Personal Leave Hours Per Year</t>
  </si>
  <si>
    <t>FOOD SAFETY INSPECTION HOURS PER YEAR</t>
  </si>
  <si>
    <t>Frequency of Low Risk Est Inspections Per Year</t>
  </si>
  <si>
    <t>Frequency of Moderate Risk Est Inspections Per Year</t>
  </si>
  <si>
    <t>Frequency of High Risk Est Inspections Per Year</t>
  </si>
  <si>
    <t>Total</t>
  </si>
  <si>
    <t>Median Hours Spent Per Inspection</t>
  </si>
  <si>
    <t>Total Inspection Time</t>
  </si>
  <si>
    <t>Information For One Employee</t>
  </si>
  <si>
    <t>Hours/Year</t>
  </si>
  <si>
    <t>Hours/Day</t>
  </si>
  <si>
    <t>Total Hours</t>
  </si>
  <si>
    <t>Local Holiday Hours Per Year</t>
  </si>
  <si>
    <t>Local Vacation Leave Hours Per Year</t>
  </si>
  <si>
    <t>Productivity Factoring Per Year</t>
  </si>
  <si>
    <t>Travel Time For Inspection</t>
  </si>
  <si>
    <t xml:space="preserve">Administrative Work (in-office work) </t>
  </si>
  <si>
    <t>Others</t>
  </si>
  <si>
    <t>Personal Development Time Per Year</t>
  </si>
  <si>
    <t>FTE DATA CALCULATION</t>
  </si>
  <si>
    <t>Calculate productive hours per year for an employee doing 100% food inspections</t>
  </si>
  <si>
    <t xml:space="preserve">Annual FTE Hours Per Year: Industry Standard </t>
  </si>
  <si>
    <t>Productive Annual FTE Hours Per Year (FTE Conversion Factor)</t>
  </si>
  <si>
    <t>Actual working weeks</t>
  </si>
  <si>
    <t>Actual working days</t>
  </si>
  <si>
    <t>STANDARD 8's REQUIRED FTE FOR YOUR JURISDICTION</t>
  </si>
  <si>
    <t>Total Required FTE</t>
  </si>
  <si>
    <t xml:space="preserve">Routine and Permitting </t>
  </si>
  <si>
    <t>Percent of time spent on food inspections</t>
  </si>
  <si>
    <t>NUMBER OF FOOD SAFETY INSPECTIONS</t>
  </si>
  <si>
    <t>Type of Food Safety Inspection</t>
  </si>
  <si>
    <t># of Food Safety Inspections</t>
  </si>
  <si>
    <t xml:space="preserve">Follow Up Inspections/Reinspections </t>
  </si>
  <si>
    <t xml:space="preserve">Foodborne Illness Complaints </t>
  </si>
  <si>
    <t xml:space="preserve">Other </t>
  </si>
  <si>
    <t>Low Risk Establishments</t>
  </si>
  <si>
    <t>Moderate Risk Establishments</t>
  </si>
  <si>
    <t xml:space="preserve">High Risk Establishments </t>
  </si>
  <si>
    <t>Professional Development</t>
  </si>
  <si>
    <t>Break time</t>
  </si>
  <si>
    <t>Total Number of Required Inspections</t>
  </si>
  <si>
    <t>Sources</t>
  </si>
  <si>
    <t>-2017 Subcommittee # 2 - Survey 1 and 2</t>
  </si>
  <si>
    <t>-2019 Pilot Study</t>
  </si>
  <si>
    <t xml:space="preserve">Total Current FTE </t>
  </si>
  <si>
    <t>Standard 8.1 Staffing Level</t>
  </si>
  <si>
    <t>Position Title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</si>
</sst>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indexed="8"/>
      <name val="Calibri"/>
      <family val="2"/>
    </font>
    <font>
      <b/>
      <sz val="14"/>
      <name val="Calibri"/>
      <family val="2"/>
      <scheme val="minor"/>
    </font>
    <font>
      <b/>
      <sz val="10"/>
      <name val="Calibri"/>
      <family val="2"/>
      <scheme val="minor"/>
    </font>
    <font>
      <sz val="9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mediumGray">
        <bgColor theme="1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249977111117893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3" fillId="0" borderId="0" applyFont="0" applyFill="0" applyBorder="0" applyAlignment="0" applyProtection="0"/>
  </cellStyleXfs>
  <cellXfs count="153">
    <xf numFmtId="0" fontId="0" fillId="0" borderId="0" xfId="0"/>
    <xf numFmtId="0" fontId="0" fillId="0" borderId="0" xfId="0" applyFill="1"/>
    <xf numFmtId="0" fontId="2" fillId="0" borderId="0" xfId="0" applyFont="1" applyBorder="1" applyAlignment="1"/>
    <xf numFmtId="1" fontId="1" fillId="0" borderId="1" xfId="0" applyNumberFormat="1" applyFont="1" applyFill="1" applyBorder="1"/>
    <xf numFmtId="0" fontId="0" fillId="0" borderId="0" xfId="0" applyAlignment="1"/>
    <xf numFmtId="0" fontId="0" fillId="0" borderId="10" xfId="0" applyBorder="1"/>
    <xf numFmtId="0" fontId="5" fillId="0" borderId="0" xfId="0" applyFont="1" applyAlignment="1">
      <alignment horizontal="center"/>
    </xf>
    <xf numFmtId="0" fontId="5" fillId="0" borderId="16" xfId="0" applyFont="1" applyBorder="1" applyAlignment="1"/>
    <xf numFmtId="0" fontId="5" fillId="0" borderId="0" xfId="0" applyFont="1" applyAlignment="1"/>
    <xf numFmtId="0" fontId="5" fillId="0" borderId="1" xfId="0" applyNumberFormat="1" applyFont="1" applyBorder="1" applyAlignment="1"/>
    <xf numFmtId="0" fontId="5" fillId="0" borderId="2" xfId="0" applyFont="1" applyFill="1" applyBorder="1" applyAlignment="1"/>
    <xf numFmtId="0" fontId="5" fillId="0" borderId="17" xfId="0" applyFont="1" applyBorder="1" applyAlignment="1"/>
    <xf numFmtId="0" fontId="5" fillId="0" borderId="1" xfId="0" applyFont="1" applyFill="1" applyBorder="1" applyAlignment="1"/>
    <xf numFmtId="0" fontId="5" fillId="0" borderId="1" xfId="0" applyFont="1" applyBorder="1" applyAlignment="1"/>
    <xf numFmtId="0" fontId="5" fillId="0" borderId="0" xfId="0" applyFont="1" applyFill="1" applyAlignment="1"/>
    <xf numFmtId="0" fontId="6" fillId="0" borderId="1" xfId="0" applyFont="1" applyFill="1" applyBorder="1" applyAlignment="1">
      <alignment horizontal="left"/>
    </xf>
    <xf numFmtId="0" fontId="5" fillId="0" borderId="2" xfId="0" applyFont="1" applyFill="1" applyBorder="1" applyAlignment="1">
      <alignment horizontal="right"/>
    </xf>
    <xf numFmtId="1" fontId="5" fillId="0" borderId="17" xfId="0" applyNumberFormat="1" applyFont="1" applyFill="1" applyBorder="1" applyAlignment="1"/>
    <xf numFmtId="0" fontId="5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right"/>
    </xf>
    <xf numFmtId="1" fontId="5" fillId="0" borderId="16" xfId="0" applyNumberFormat="1" applyFont="1" applyFill="1" applyBorder="1" applyAlignment="1"/>
    <xf numFmtId="0" fontId="5" fillId="0" borderId="3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5" fillId="0" borderId="2" xfId="0" applyFont="1" applyBorder="1" applyAlignment="1">
      <alignment horizontal="right"/>
    </xf>
    <xf numFmtId="1" fontId="5" fillId="0" borderId="17" xfId="0" applyNumberFormat="1" applyFont="1" applyBorder="1" applyAlignment="1"/>
    <xf numFmtId="0" fontId="5" fillId="0" borderId="22" xfId="0" applyFont="1" applyBorder="1" applyAlignment="1">
      <alignment horizontal="left"/>
    </xf>
    <xf numFmtId="0" fontId="5" fillId="0" borderId="1" xfId="0" applyFont="1" applyBorder="1" applyAlignment="1">
      <alignment horizontal="right"/>
    </xf>
    <xf numFmtId="0" fontId="0" fillId="4" borderId="6" xfId="0" applyFill="1" applyBorder="1"/>
    <xf numFmtId="0" fontId="4" fillId="7" borderId="2" xfId="0" applyFont="1" applyFill="1" applyBorder="1" applyAlignment="1">
      <alignment horizontal="center" vertical="center"/>
    </xf>
    <xf numFmtId="0" fontId="4" fillId="7" borderId="30" xfId="0" applyFont="1" applyFill="1" applyBorder="1" applyAlignment="1">
      <alignment horizontal="center" vertical="center"/>
    </xf>
    <xf numFmtId="0" fontId="5" fillId="4" borderId="3" xfId="0" applyFont="1" applyFill="1" applyBorder="1" applyAlignment="1"/>
    <xf numFmtId="0" fontId="5" fillId="4" borderId="22" xfId="0" applyFont="1" applyFill="1" applyBorder="1" applyAlignment="1"/>
    <xf numFmtId="0" fontId="5" fillId="8" borderId="0" xfId="0" applyNumberFormat="1" applyFont="1" applyFill="1" applyBorder="1" applyAlignment="1">
      <alignment horizontal="right"/>
    </xf>
    <xf numFmtId="0" fontId="5" fillId="8" borderId="0" xfId="0" applyFont="1" applyFill="1" applyBorder="1" applyAlignment="1">
      <alignment horizontal="right"/>
    </xf>
    <xf numFmtId="0" fontId="5" fillId="8" borderId="5" xfId="0" applyFont="1" applyFill="1" applyBorder="1" applyAlignment="1">
      <alignment horizontal="right"/>
    </xf>
    <xf numFmtId="0" fontId="5" fillId="8" borderId="23" xfId="0" applyFont="1" applyFill="1" applyBorder="1" applyAlignment="1">
      <alignment horizontal="right"/>
    </xf>
    <xf numFmtId="0" fontId="5" fillId="8" borderId="11" xfId="0" applyFont="1" applyFill="1" applyBorder="1" applyAlignment="1">
      <alignment horizontal="right"/>
    </xf>
    <xf numFmtId="0" fontId="5" fillId="8" borderId="2" xfId="0" applyFont="1" applyFill="1" applyBorder="1" applyAlignment="1">
      <alignment horizontal="right"/>
    </xf>
    <xf numFmtId="0" fontId="4" fillId="7" borderId="16" xfId="0" applyFont="1" applyFill="1" applyBorder="1" applyAlignment="1"/>
    <xf numFmtId="1" fontId="4" fillId="5" borderId="25" xfId="0" applyNumberFormat="1" applyFont="1" applyFill="1" applyBorder="1" applyAlignment="1"/>
    <xf numFmtId="0" fontId="5" fillId="0" borderId="33" xfId="0" applyFont="1" applyBorder="1" applyAlignment="1"/>
    <xf numFmtId="0" fontId="0" fillId="0" borderId="25" xfId="0" applyBorder="1" applyAlignment="1"/>
    <xf numFmtId="0" fontId="3" fillId="4" borderId="22" xfId="0" applyFont="1" applyFill="1" applyBorder="1"/>
    <xf numFmtId="0" fontId="0" fillId="4" borderId="37" xfId="0" applyFill="1" applyBorder="1"/>
    <xf numFmtId="0" fontId="0" fillId="4" borderId="0" xfId="0" applyFill="1"/>
    <xf numFmtId="0" fontId="7" fillId="7" borderId="18" xfId="0" applyFont="1" applyFill="1" applyBorder="1" applyAlignment="1">
      <alignment horizontal="center"/>
    </xf>
    <xf numFmtId="0" fontId="7" fillId="7" borderId="32" xfId="0" applyFont="1" applyFill="1" applyBorder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5" fillId="0" borderId="1" xfId="0" applyFont="1" applyBorder="1"/>
    <xf numFmtId="1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15" xfId="0" applyBorder="1"/>
    <xf numFmtId="0" fontId="10" fillId="4" borderId="19" xfId="0" applyFont="1" applyFill="1" applyBorder="1"/>
    <xf numFmtId="0" fontId="0" fillId="4" borderId="39" xfId="0" applyFill="1" applyBorder="1"/>
    <xf numFmtId="0" fontId="0" fillId="4" borderId="20" xfId="0" applyFill="1" applyBorder="1"/>
    <xf numFmtId="0" fontId="3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wrapText="1"/>
    </xf>
    <xf numFmtId="1" fontId="5" fillId="0" borderId="16" xfId="0" applyNumberFormat="1" applyFont="1" applyBorder="1" applyAlignment="1">
      <alignment wrapText="1"/>
    </xf>
    <xf numFmtId="1" fontId="5" fillId="0" borderId="17" xfId="0" applyNumberFormat="1" applyFont="1" applyBorder="1" applyAlignment="1">
      <alignment wrapText="1"/>
    </xf>
    <xf numFmtId="0" fontId="5" fillId="0" borderId="26" xfId="0" applyFont="1" applyFill="1" applyBorder="1" applyAlignment="1">
      <alignment wrapText="1"/>
    </xf>
    <xf numFmtId="0" fontId="5" fillId="0" borderId="15" xfId="0" applyFont="1" applyBorder="1" applyAlignment="1">
      <alignment horizontal="left" wrapText="1"/>
    </xf>
    <xf numFmtId="1" fontId="7" fillId="0" borderId="16" xfId="0" applyNumberFormat="1" applyFont="1" applyBorder="1" applyAlignment="1">
      <alignment wrapText="1"/>
    </xf>
    <xf numFmtId="0" fontId="3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left" wrapText="1"/>
    </xf>
    <xf numFmtId="1" fontId="7" fillId="0" borderId="0" xfId="0" applyNumberFormat="1" applyFont="1" applyFill="1" applyBorder="1" applyAlignment="1">
      <alignment wrapText="1"/>
    </xf>
    <xf numFmtId="2" fontId="6" fillId="9" borderId="31" xfId="0" applyNumberFormat="1" applyFont="1" applyFill="1" applyBorder="1" applyAlignment="1">
      <alignment wrapText="1"/>
    </xf>
    <xf numFmtId="2" fontId="6" fillId="9" borderId="4" xfId="0" applyNumberFormat="1" applyFont="1" applyFill="1" applyBorder="1" applyAlignment="1">
      <alignment wrapText="1"/>
    </xf>
    <xf numFmtId="1" fontId="7" fillId="3" borderId="41" xfId="0" applyNumberFormat="1" applyFont="1" applyFill="1" applyBorder="1" applyAlignment="1">
      <alignment wrapText="1"/>
    </xf>
    <xf numFmtId="0" fontId="11" fillId="0" borderId="11" xfId="0" applyFont="1" applyFill="1" applyBorder="1" applyAlignment="1">
      <alignment horizontal="center" vertical="center" wrapText="1"/>
    </xf>
    <xf numFmtId="1" fontId="0" fillId="0" borderId="0" xfId="0" applyNumberFormat="1"/>
    <xf numFmtId="9" fontId="0" fillId="0" borderId="0" xfId="0" applyNumberFormat="1"/>
    <xf numFmtId="0" fontId="3" fillId="10" borderId="34" xfId="0" applyFont="1" applyFill="1" applyBorder="1" applyAlignment="1"/>
    <xf numFmtId="0" fontId="3" fillId="10" borderId="36" xfId="0" applyFont="1" applyFill="1" applyBorder="1" applyAlignment="1"/>
    <xf numFmtId="0" fontId="3" fillId="0" borderId="2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0" fillId="0" borderId="33" xfId="0" applyBorder="1"/>
    <xf numFmtId="0" fontId="0" fillId="0" borderId="42" xfId="0" applyBorder="1"/>
    <xf numFmtId="9" fontId="5" fillId="0" borderId="1" xfId="1" applyFont="1" applyBorder="1" applyAlignment="1">
      <alignment horizontal="center"/>
    </xf>
    <xf numFmtId="2" fontId="1" fillId="2" borderId="1" xfId="0" applyNumberFormat="1" applyFont="1" applyFill="1" applyBorder="1"/>
    <xf numFmtId="2" fontId="7" fillId="5" borderId="16" xfId="0" applyNumberFormat="1" applyFont="1" applyFill="1" applyBorder="1" applyAlignment="1">
      <alignment wrapText="1"/>
    </xf>
    <xf numFmtId="0" fontId="0" fillId="0" borderId="30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3" fillId="6" borderId="18" xfId="0" applyFont="1" applyFill="1" applyBorder="1" applyAlignment="1">
      <alignment horizontal="left" wrapText="1"/>
    </xf>
    <xf numFmtId="0" fontId="7" fillId="6" borderId="43" xfId="0" applyFont="1" applyFill="1" applyBorder="1" applyAlignment="1">
      <alignment horizontal="left" wrapText="1"/>
    </xf>
    <xf numFmtId="1" fontId="7" fillId="6" borderId="44" xfId="0" applyNumberFormat="1" applyFont="1" applyFill="1" applyBorder="1" applyAlignment="1">
      <alignment wrapText="1"/>
    </xf>
    <xf numFmtId="0" fontId="3" fillId="6" borderId="3" xfId="0" quotePrefix="1" applyFont="1" applyFill="1" applyBorder="1" applyAlignment="1">
      <alignment horizontal="left" wrapText="1"/>
    </xf>
    <xf numFmtId="0" fontId="7" fillId="6" borderId="0" xfId="0" applyFont="1" applyFill="1" applyBorder="1" applyAlignment="1">
      <alignment horizontal="left" wrapText="1"/>
    </xf>
    <xf numFmtId="1" fontId="7" fillId="6" borderId="38" xfId="0" applyNumberFormat="1" applyFont="1" applyFill="1" applyBorder="1" applyAlignment="1">
      <alignment wrapText="1"/>
    </xf>
    <xf numFmtId="0" fontId="3" fillId="6" borderId="19" xfId="0" quotePrefix="1" applyFont="1" applyFill="1" applyBorder="1" applyAlignment="1">
      <alignment horizontal="left" wrapText="1"/>
    </xf>
    <xf numFmtId="0" fontId="7" fillId="6" borderId="39" xfId="0" applyFont="1" applyFill="1" applyBorder="1" applyAlignment="1">
      <alignment horizontal="left" wrapText="1"/>
    </xf>
    <xf numFmtId="1" fontId="7" fillId="6" borderId="20" xfId="0" applyNumberFormat="1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1" fontId="5" fillId="11" borderId="31" xfId="0" applyNumberFormat="1" applyFont="1" applyFill="1" applyBorder="1" applyAlignment="1">
      <alignment wrapText="1"/>
    </xf>
    <xf numFmtId="0" fontId="7" fillId="0" borderId="45" xfId="0" applyFont="1" applyFill="1" applyBorder="1" applyAlignment="1">
      <alignment horizontal="center" vertical="center" wrapText="1"/>
    </xf>
    <xf numFmtId="0" fontId="7" fillId="0" borderId="46" xfId="0" applyFont="1" applyFill="1" applyBorder="1" applyAlignment="1">
      <alignment horizontal="center" vertical="center" wrapText="1"/>
    </xf>
    <xf numFmtId="0" fontId="0" fillId="4" borderId="1" xfId="0" applyFill="1" applyBorder="1"/>
    <xf numFmtId="0" fontId="11" fillId="0" borderId="1" xfId="0" applyFont="1" applyFill="1" applyBorder="1" applyAlignment="1">
      <alignment horizontal="center" vertical="center" wrapText="1"/>
    </xf>
    <xf numFmtId="1" fontId="5" fillId="0" borderId="4" xfId="0" applyNumberFormat="1" applyFont="1" applyBorder="1" applyAlignment="1">
      <alignment horizontal="right" wrapText="1"/>
    </xf>
    <xf numFmtId="2" fontId="6" fillId="9" borderId="7" xfId="0" applyNumberFormat="1" applyFont="1" applyFill="1" applyBorder="1" applyAlignment="1">
      <alignment wrapText="1"/>
    </xf>
    <xf numFmtId="1" fontId="5" fillId="0" borderId="7" xfId="0" applyNumberFormat="1" applyFont="1" applyBorder="1" applyAlignment="1">
      <alignment horizontal="right" wrapText="1"/>
    </xf>
    <xf numFmtId="0" fontId="5" fillId="8" borderId="17" xfId="0" applyFont="1" applyFill="1" applyBorder="1" applyAlignment="1">
      <alignment wrapText="1"/>
    </xf>
    <xf numFmtId="1" fontId="6" fillId="0" borderId="17" xfId="0" applyNumberFormat="1" applyFont="1" applyFill="1" applyBorder="1" applyAlignment="1">
      <alignment wrapText="1"/>
    </xf>
    <xf numFmtId="1" fontId="6" fillId="0" borderId="9" xfId="0" applyNumberFormat="1" applyFont="1" applyFill="1" applyBorder="1" applyAlignment="1">
      <alignment wrapText="1"/>
    </xf>
    <xf numFmtId="1" fontId="6" fillId="0" borderId="47" xfId="0" applyNumberFormat="1" applyFont="1" applyBorder="1" applyAlignment="1">
      <alignment wrapText="1"/>
    </xf>
    <xf numFmtId="1" fontId="6" fillId="0" borderId="31" xfId="0" applyNumberFormat="1" applyFont="1" applyBorder="1" applyAlignment="1">
      <alignment wrapText="1"/>
    </xf>
    <xf numFmtId="1" fontId="5" fillId="11" borderId="23" xfId="0" applyNumberFormat="1" applyFont="1" applyFill="1" applyBorder="1" applyAlignment="1">
      <alignment wrapText="1"/>
    </xf>
    <xf numFmtId="0" fontId="5" fillId="11" borderId="2" xfId="0" applyFont="1" applyFill="1" applyBorder="1" applyAlignment="1">
      <alignment wrapText="1"/>
    </xf>
    <xf numFmtId="0" fontId="5" fillId="11" borderId="23" xfId="0" applyFont="1" applyFill="1" applyBorder="1" applyAlignment="1">
      <alignment wrapText="1"/>
    </xf>
    <xf numFmtId="1" fontId="12" fillId="11" borderId="31" xfId="0" applyNumberFormat="1" applyFont="1" applyFill="1" applyBorder="1" applyAlignment="1">
      <alignment wrapText="1"/>
    </xf>
    <xf numFmtId="2" fontId="5" fillId="11" borderId="31" xfId="0" applyNumberFormat="1" applyFont="1" applyFill="1" applyBorder="1" applyAlignment="1">
      <alignment wrapText="1"/>
    </xf>
    <xf numFmtId="0" fontId="5" fillId="11" borderId="2" xfId="0" applyFont="1" applyFill="1" applyBorder="1" applyAlignment="1">
      <alignment horizontal="right" wrapText="1"/>
    </xf>
    <xf numFmtId="0" fontId="5" fillId="11" borderId="2" xfId="0" applyFont="1" applyFill="1" applyBorder="1" applyAlignment="1">
      <alignment horizontal="left" wrapText="1"/>
    </xf>
    <xf numFmtId="0" fontId="1" fillId="0" borderId="4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4" fillId="0" borderId="26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7" fillId="7" borderId="26" xfId="0" applyFont="1" applyFill="1" applyBorder="1" applyAlignment="1"/>
    <xf numFmtId="0" fontId="4" fillId="7" borderId="7" xfId="0" applyFont="1" applyFill="1" applyBorder="1" applyAlignment="1"/>
    <xf numFmtId="0" fontId="4" fillId="7" borderId="8" xfId="0" applyFont="1" applyFill="1" applyBorder="1" applyAlignment="1"/>
    <xf numFmtId="0" fontId="3" fillId="7" borderId="27" xfId="0" applyFont="1" applyFill="1" applyBorder="1" applyAlignment="1">
      <alignment horizontal="left"/>
    </xf>
    <xf numFmtId="0" fontId="4" fillId="7" borderId="28" xfId="0" applyFont="1" applyFill="1" applyBorder="1" applyAlignment="1">
      <alignment horizontal="left"/>
    </xf>
    <xf numFmtId="0" fontId="4" fillId="7" borderId="29" xfId="0" applyFont="1" applyFill="1" applyBorder="1" applyAlignment="1">
      <alignment horizontal="left"/>
    </xf>
    <xf numFmtId="0" fontId="8" fillId="7" borderId="34" xfId="0" applyFont="1" applyFill="1" applyBorder="1"/>
    <xf numFmtId="0" fontId="0" fillId="7" borderId="35" xfId="0" applyFill="1" applyBorder="1"/>
    <xf numFmtId="0" fontId="0" fillId="7" borderId="36" xfId="0" applyFill="1" applyBorder="1"/>
    <xf numFmtId="0" fontId="3" fillId="0" borderId="22" xfId="0" applyFont="1" applyBorder="1"/>
    <xf numFmtId="0" fontId="0" fillId="0" borderId="6" xfId="0" applyBorder="1"/>
    <xf numFmtId="0" fontId="0" fillId="0" borderId="37" xfId="0" applyBorder="1"/>
    <xf numFmtId="0" fontId="2" fillId="7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3" fillId="7" borderId="24" xfId="0" applyFont="1" applyFill="1" applyBorder="1" applyAlignment="1">
      <alignment horizontal="center" vertical="center"/>
    </xf>
    <xf numFmtId="0" fontId="4" fillId="7" borderId="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10" fillId="7" borderId="12" xfId="0" applyFont="1" applyFill="1" applyBorder="1"/>
    <xf numFmtId="0" fontId="0" fillId="7" borderId="13" xfId="0" applyFill="1" applyBorder="1"/>
    <xf numFmtId="0" fontId="0" fillId="7" borderId="14" xfId="0" applyFill="1" applyBorder="1"/>
    <xf numFmtId="0" fontId="14" fillId="7" borderId="15" xfId="0" applyFont="1" applyFill="1" applyBorder="1" applyAlignment="1">
      <alignment horizontal="left" wrapText="1"/>
    </xf>
    <xf numFmtId="0" fontId="15" fillId="7" borderId="1" xfId="0" applyFont="1" applyFill="1" applyBorder="1" applyAlignment="1">
      <alignment horizontal="left" wrapText="1"/>
    </xf>
    <xf numFmtId="0" fontId="15" fillId="7" borderId="2" xfId="0" applyFont="1" applyFill="1" applyBorder="1" applyAlignment="1">
      <alignment horizontal="left" wrapText="1"/>
    </xf>
    <xf numFmtId="0" fontId="14" fillId="0" borderId="40" xfId="0" applyFont="1" applyBorder="1" applyAlignment="1">
      <alignment horizontal="left" wrapText="1"/>
    </xf>
    <xf numFmtId="0" fontId="14" fillId="0" borderId="31" xfId="0" applyFont="1" applyBorder="1" applyAlignment="1">
      <alignment horizontal="left" wrapText="1"/>
    </xf>
    <xf numFmtId="0" fontId="14" fillId="7" borderId="3" xfId="0" applyFont="1" applyFill="1" applyBorder="1" applyAlignment="1">
      <alignment wrapText="1"/>
    </xf>
    <xf numFmtId="0" fontId="14" fillId="7" borderId="0" xfId="0" applyFont="1" applyFill="1" applyBorder="1" applyAlignment="1">
      <alignment wrapText="1"/>
    </xf>
    <xf numFmtId="0" fontId="14" fillId="7" borderId="21" xfId="0" applyFont="1" applyFill="1" applyBorder="1" applyAlignment="1">
      <alignment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0"/>
  <sheetViews>
    <sheetView workbookViewId="0">
      <selection activeCell="C27" sqref="C27"/>
    </sheetView>
  </sheetViews>
  <sheetFormatPr defaultRowHeight="14.4" x14ac:dyDescent="0.3"/>
  <cols>
    <col min="1" max="1" width="12.33203125" customWidth="1"/>
    <col min="2" max="2" width="35" customWidth="1"/>
    <col min="3" max="3" width="11.5546875" customWidth="1"/>
    <col min="4" max="4" width="12.88671875" customWidth="1"/>
    <col min="5" max="6" width="11.109375" customWidth="1"/>
    <col min="7" max="7" width="17.44140625" customWidth="1"/>
    <col min="8" max="8" width="20.33203125" bestFit="1" customWidth="1"/>
    <col min="9" max="9" width="9.109375" customWidth="1"/>
  </cols>
  <sheetData>
    <row r="1" spans="1:8" ht="18.600000000000001" thickBot="1" x14ac:dyDescent="0.4">
      <c r="A1" s="130" t="s">
        <v>22</v>
      </c>
      <c r="B1" s="131"/>
      <c r="C1" s="131"/>
      <c r="D1" s="131"/>
      <c r="E1" s="132"/>
    </row>
    <row r="2" spans="1:8" x14ac:dyDescent="0.3">
      <c r="A2" s="133" t="s">
        <v>23</v>
      </c>
      <c r="B2" s="134"/>
      <c r="C2" s="134"/>
      <c r="D2" s="134"/>
      <c r="E2" s="135"/>
    </row>
    <row r="3" spans="1:8" ht="15" thickBot="1" x14ac:dyDescent="0.35">
      <c r="A3" s="42"/>
      <c r="B3" s="27"/>
      <c r="C3" s="27"/>
      <c r="D3" s="27"/>
      <c r="E3" s="43"/>
    </row>
    <row r="4" spans="1:8" x14ac:dyDescent="0.3">
      <c r="A4" s="138" t="s">
        <v>11</v>
      </c>
      <c r="B4" s="139"/>
      <c r="C4" s="28" t="s">
        <v>12</v>
      </c>
      <c r="D4" s="28" t="s">
        <v>13</v>
      </c>
      <c r="E4" s="29" t="s">
        <v>14</v>
      </c>
      <c r="F4" s="6"/>
      <c r="G4" s="45" t="s">
        <v>27</v>
      </c>
      <c r="H4" s="46" t="s">
        <v>26</v>
      </c>
    </row>
    <row r="5" spans="1:8" ht="15" thickBot="1" x14ac:dyDescent="0.35">
      <c r="A5" s="121" t="s">
        <v>24</v>
      </c>
      <c r="B5" s="122"/>
      <c r="C5" s="122"/>
      <c r="D5" s="123"/>
      <c r="E5" s="7">
        <f>40*52</f>
        <v>2080</v>
      </c>
      <c r="F5" s="8"/>
      <c r="G5" s="40">
        <f>260-(C6+C7+C8+C9)/8</f>
        <v>260</v>
      </c>
      <c r="H5" s="41">
        <f>G5/5</f>
        <v>52</v>
      </c>
    </row>
    <row r="6" spans="1:8" x14ac:dyDescent="0.3">
      <c r="A6" s="30"/>
      <c r="B6" s="9" t="s">
        <v>15</v>
      </c>
      <c r="C6" s="10"/>
      <c r="D6" s="32"/>
      <c r="E6" s="11">
        <f>C6</f>
        <v>0</v>
      </c>
      <c r="F6" s="8"/>
      <c r="G6" s="8"/>
      <c r="H6" s="4"/>
    </row>
    <row r="7" spans="1:8" x14ac:dyDescent="0.3">
      <c r="A7" s="30"/>
      <c r="B7" s="9" t="s">
        <v>16</v>
      </c>
      <c r="C7" s="12"/>
      <c r="D7" s="32"/>
      <c r="E7" s="11">
        <f>C7</f>
        <v>0</v>
      </c>
      <c r="F7" s="8"/>
      <c r="G7" s="8"/>
      <c r="H7" s="4"/>
    </row>
    <row r="8" spans="1:8" x14ac:dyDescent="0.3">
      <c r="A8" s="30"/>
      <c r="B8" s="13" t="s">
        <v>0</v>
      </c>
      <c r="C8" s="12"/>
      <c r="D8" s="33"/>
      <c r="E8" s="11">
        <f>C8</f>
        <v>0</v>
      </c>
      <c r="F8" s="8"/>
      <c r="G8" s="8"/>
      <c r="H8" s="4"/>
    </row>
    <row r="9" spans="1:8" x14ac:dyDescent="0.3">
      <c r="A9" s="31"/>
      <c r="B9" s="13" t="s">
        <v>3</v>
      </c>
      <c r="C9" s="12"/>
      <c r="D9" s="34"/>
      <c r="E9" s="11">
        <f>C9</f>
        <v>0</v>
      </c>
      <c r="F9" s="8"/>
      <c r="G9" s="8"/>
      <c r="H9" s="4"/>
    </row>
    <row r="10" spans="1:8" x14ac:dyDescent="0.3">
      <c r="A10" s="124" t="s">
        <v>17</v>
      </c>
      <c r="B10" s="125"/>
      <c r="C10" s="125"/>
      <c r="D10" s="126"/>
      <c r="E10" s="38"/>
      <c r="F10" s="8"/>
      <c r="G10" s="8"/>
      <c r="H10" s="4"/>
    </row>
    <row r="11" spans="1:8" x14ac:dyDescent="0.3">
      <c r="A11" s="30"/>
      <c r="B11" s="15" t="s">
        <v>18</v>
      </c>
      <c r="C11" s="35"/>
      <c r="D11" s="14"/>
      <c r="E11" s="17">
        <f>2080-C6-C7-C8-C9-D11*G5</f>
        <v>2080</v>
      </c>
      <c r="F11" s="14"/>
      <c r="G11" s="14"/>
      <c r="H11" s="4"/>
    </row>
    <row r="12" spans="1:8" x14ac:dyDescent="0.3">
      <c r="A12" s="30"/>
      <c r="B12" s="18" t="s">
        <v>19</v>
      </c>
      <c r="C12" s="19"/>
      <c r="D12" s="35"/>
      <c r="E12" s="17">
        <f>E11-C12</f>
        <v>2080</v>
      </c>
      <c r="F12" s="14"/>
      <c r="G12" s="14"/>
      <c r="H12" s="4"/>
    </row>
    <row r="13" spans="1:8" x14ac:dyDescent="0.3">
      <c r="A13" s="30"/>
      <c r="B13" s="18" t="s">
        <v>42</v>
      </c>
      <c r="C13" s="19"/>
      <c r="D13" s="36"/>
      <c r="E13" s="20">
        <f>E12-C13</f>
        <v>2080</v>
      </c>
      <c r="F13" s="14"/>
      <c r="G13" s="14"/>
      <c r="H13" s="4"/>
    </row>
    <row r="14" spans="1:8" x14ac:dyDescent="0.3">
      <c r="A14" s="31"/>
      <c r="B14" s="18" t="s">
        <v>20</v>
      </c>
      <c r="C14" s="16"/>
      <c r="D14" s="37"/>
      <c r="E14" s="20">
        <f>E13-C14</f>
        <v>2080</v>
      </c>
      <c r="F14" s="14"/>
      <c r="G14" s="14"/>
      <c r="H14" s="4"/>
    </row>
    <row r="15" spans="1:8" x14ac:dyDescent="0.3">
      <c r="A15" s="124" t="s">
        <v>21</v>
      </c>
      <c r="B15" s="125"/>
      <c r="C15" s="125"/>
      <c r="D15" s="126"/>
      <c r="E15" s="38"/>
      <c r="F15" s="14"/>
      <c r="G15" s="14"/>
      <c r="H15" s="4"/>
    </row>
    <row r="16" spans="1:8" x14ac:dyDescent="0.3">
      <c r="A16" s="21"/>
      <c r="B16" s="22" t="s">
        <v>41</v>
      </c>
      <c r="C16" s="23"/>
      <c r="D16" s="33"/>
      <c r="E16" s="24">
        <f>E14-C16</f>
        <v>2080</v>
      </c>
      <c r="F16" s="14"/>
      <c r="G16" s="8"/>
      <c r="H16" s="4"/>
    </row>
    <row r="17" spans="1:8" x14ac:dyDescent="0.3">
      <c r="A17" s="25"/>
      <c r="B17" s="22" t="s">
        <v>20</v>
      </c>
      <c r="C17" s="26"/>
      <c r="D17" s="34"/>
      <c r="E17" s="24">
        <f>E16-C17</f>
        <v>2080</v>
      </c>
      <c r="F17" s="8"/>
      <c r="G17" s="8"/>
      <c r="H17" s="4"/>
    </row>
    <row r="18" spans="1:8" ht="15" thickBot="1" x14ac:dyDescent="0.35">
      <c r="A18" s="127" t="s">
        <v>25</v>
      </c>
      <c r="B18" s="128"/>
      <c r="C18" s="128"/>
      <c r="D18" s="129"/>
      <c r="E18" s="39">
        <f>E17</f>
        <v>2080</v>
      </c>
      <c r="F18" s="8"/>
      <c r="G18" s="8"/>
      <c r="H18" s="4"/>
    </row>
    <row r="19" spans="1:8" x14ac:dyDescent="0.3">
      <c r="A19" s="44"/>
      <c r="B19" s="44"/>
      <c r="C19" s="44"/>
      <c r="D19" s="44"/>
      <c r="E19" s="44"/>
      <c r="F19" s="8"/>
      <c r="G19" s="8"/>
      <c r="H19" s="4"/>
    </row>
    <row r="20" spans="1:8" ht="18" x14ac:dyDescent="0.35">
      <c r="A20" s="136" t="s">
        <v>4</v>
      </c>
      <c r="B20" s="136"/>
      <c r="C20" s="136"/>
      <c r="D20" s="136"/>
      <c r="E20" s="2"/>
      <c r="F20" s="1"/>
      <c r="G20" s="1"/>
    </row>
    <row r="21" spans="1:8" ht="31.5" customHeight="1" x14ac:dyDescent="0.3">
      <c r="A21" s="47" t="s">
        <v>49</v>
      </c>
      <c r="B21" s="47" t="s">
        <v>31</v>
      </c>
      <c r="C21" s="47" t="s">
        <v>1</v>
      </c>
      <c r="D21" s="47" t="s">
        <v>14</v>
      </c>
      <c r="G21" s="1"/>
    </row>
    <row r="22" spans="1:8" x14ac:dyDescent="0.3">
      <c r="A22" s="48"/>
      <c r="B22" s="81"/>
      <c r="C22" s="50"/>
      <c r="D22" s="49">
        <f>$E$18*B22*C22</f>
        <v>0</v>
      </c>
    </row>
    <row r="23" spans="1:8" ht="15" customHeight="1" x14ac:dyDescent="0.3">
      <c r="A23" s="48"/>
      <c r="B23" s="81"/>
      <c r="C23" s="50"/>
      <c r="D23" s="49">
        <f t="shared" ref="D23:D27" si="0">$E$18*B23*C23</f>
        <v>0</v>
      </c>
    </row>
    <row r="24" spans="1:8" x14ac:dyDescent="0.3">
      <c r="A24" s="48"/>
      <c r="B24" s="81"/>
      <c r="C24" s="50"/>
      <c r="D24" s="49">
        <f t="shared" si="0"/>
        <v>0</v>
      </c>
    </row>
    <row r="25" spans="1:8" x14ac:dyDescent="0.3">
      <c r="A25" s="48"/>
      <c r="B25" s="81"/>
      <c r="C25" s="50"/>
      <c r="D25" s="49">
        <f t="shared" si="0"/>
        <v>0</v>
      </c>
    </row>
    <row r="26" spans="1:8" x14ac:dyDescent="0.3">
      <c r="A26" s="48"/>
      <c r="B26" s="81"/>
      <c r="C26" s="50"/>
      <c r="D26" s="49">
        <f t="shared" si="0"/>
        <v>0</v>
      </c>
    </row>
    <row r="27" spans="1:8" x14ac:dyDescent="0.3">
      <c r="A27" s="48"/>
      <c r="B27" s="81"/>
      <c r="C27" s="50"/>
      <c r="D27" s="49">
        <f t="shared" si="0"/>
        <v>0</v>
      </c>
    </row>
    <row r="28" spans="1:8" x14ac:dyDescent="0.3">
      <c r="A28" s="137" t="s">
        <v>2</v>
      </c>
      <c r="B28" s="137"/>
      <c r="C28" s="137"/>
      <c r="D28" s="3">
        <f>SUM(D22:D27)</f>
        <v>0</v>
      </c>
    </row>
    <row r="29" spans="1:8" x14ac:dyDescent="0.3">
      <c r="A29" s="118" t="s">
        <v>47</v>
      </c>
      <c r="B29" s="119"/>
      <c r="C29" s="120"/>
      <c r="D29" s="82">
        <f>D28/E18</f>
        <v>0</v>
      </c>
    </row>
    <row r="30" spans="1:8" x14ac:dyDescent="0.3">
      <c r="D30" s="5"/>
    </row>
  </sheetData>
  <mergeCells count="10">
    <mergeCell ref="A1:E1"/>
    <mergeCell ref="A2:E2"/>
    <mergeCell ref="A20:D20"/>
    <mergeCell ref="A28:C28"/>
    <mergeCell ref="A4:B4"/>
    <mergeCell ref="A29:C29"/>
    <mergeCell ref="A5:D5"/>
    <mergeCell ref="A10:D10"/>
    <mergeCell ref="A15:D15"/>
    <mergeCell ref="A18:D1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20"/>
  <sheetViews>
    <sheetView workbookViewId="0">
      <selection activeCell="B12" sqref="B12"/>
    </sheetView>
  </sheetViews>
  <sheetFormatPr defaultRowHeight="14.4" x14ac:dyDescent="0.3"/>
  <cols>
    <col min="1" max="1" width="45.5546875" customWidth="1"/>
    <col min="2" max="2" width="25.5546875" customWidth="1"/>
  </cols>
  <sheetData>
    <row r="1" spans="1:2" ht="18.600000000000001" thickBot="1" x14ac:dyDescent="0.4">
      <c r="A1" s="140" t="s">
        <v>32</v>
      </c>
      <c r="B1" s="141"/>
    </row>
    <row r="2" spans="1:2" ht="15" thickBot="1" x14ac:dyDescent="0.35">
      <c r="A2" s="74" t="s">
        <v>33</v>
      </c>
      <c r="B2" s="75" t="s">
        <v>34</v>
      </c>
    </row>
    <row r="3" spans="1:2" x14ac:dyDescent="0.3">
      <c r="A3" s="76"/>
      <c r="B3" s="84"/>
    </row>
    <row r="4" spans="1:2" x14ac:dyDescent="0.3">
      <c r="A4" s="77"/>
      <c r="B4" s="85"/>
    </row>
    <row r="5" spans="1:2" x14ac:dyDescent="0.3">
      <c r="A5" s="78"/>
      <c r="B5" s="86"/>
    </row>
    <row r="6" spans="1:2" x14ac:dyDescent="0.3">
      <c r="A6" s="77"/>
      <c r="B6" s="85"/>
    </row>
    <row r="7" spans="1:2" x14ac:dyDescent="0.3">
      <c r="A7" s="51"/>
      <c r="B7" s="85"/>
    </row>
    <row r="8" spans="1:2" x14ac:dyDescent="0.3">
      <c r="A8" s="51"/>
      <c r="B8" s="85"/>
    </row>
    <row r="9" spans="1:2" x14ac:dyDescent="0.3">
      <c r="A9" s="51"/>
      <c r="B9" s="85"/>
    </row>
    <row r="10" spans="1:2" x14ac:dyDescent="0.3">
      <c r="A10" s="51"/>
      <c r="B10" s="85"/>
    </row>
    <row r="11" spans="1:2" x14ac:dyDescent="0.3">
      <c r="A11" s="51"/>
      <c r="B11" s="85"/>
    </row>
    <row r="12" spans="1:2" x14ac:dyDescent="0.3">
      <c r="A12" s="51"/>
      <c r="B12" s="85"/>
    </row>
    <row r="13" spans="1:2" x14ac:dyDescent="0.3">
      <c r="A13" s="51"/>
      <c r="B13" s="85"/>
    </row>
    <row r="14" spans="1:2" x14ac:dyDescent="0.3">
      <c r="A14" s="51"/>
      <c r="B14" s="85"/>
    </row>
    <row r="15" spans="1:2" x14ac:dyDescent="0.3">
      <c r="A15" s="51"/>
      <c r="B15" s="85"/>
    </row>
    <row r="16" spans="1:2" x14ac:dyDescent="0.3">
      <c r="A16" s="51"/>
      <c r="B16" s="85"/>
    </row>
    <row r="17" spans="1:2" x14ac:dyDescent="0.3">
      <c r="A17" s="51"/>
      <c r="B17" s="85"/>
    </row>
    <row r="18" spans="1:2" x14ac:dyDescent="0.3">
      <c r="A18" s="51"/>
      <c r="B18" s="85"/>
    </row>
    <row r="19" spans="1:2" ht="15" thickBot="1" x14ac:dyDescent="0.35">
      <c r="A19" s="79"/>
      <c r="B19" s="87"/>
    </row>
    <row r="20" spans="1:2" ht="15" thickBot="1" x14ac:dyDescent="0.35">
      <c r="A20" s="80" t="s">
        <v>8</v>
      </c>
      <c r="B20" s="80">
        <f>SUM(B3:B19)</f>
        <v>0</v>
      </c>
    </row>
  </sheetData>
  <mergeCells count="1">
    <mergeCell ref="A1:B1"/>
  </mergeCells>
  <dataValidations count="1">
    <dataValidation type="list" allowBlank="1" showInputMessage="1" showErrorMessage="1" sqref="A3:A6" xr:uid="{00000000-0002-0000-0100-000000000000}">
      <formula1>#REF!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30"/>
  <sheetViews>
    <sheetView tabSelected="1" zoomScale="90" zoomScaleNormal="90" workbookViewId="0">
      <selection activeCell="B16" sqref="B16"/>
    </sheetView>
  </sheetViews>
  <sheetFormatPr defaultRowHeight="14.4" x14ac:dyDescent="0.3"/>
  <cols>
    <col min="1" max="1" width="43.88671875" customWidth="1"/>
    <col min="2" max="2" width="17.5546875" customWidth="1"/>
    <col min="3" max="3" width="17.6640625" customWidth="1"/>
    <col min="4" max="4" width="17.88671875" customWidth="1"/>
    <col min="5" max="6" width="18" customWidth="1"/>
    <col min="7" max="7" width="18.33203125" customWidth="1"/>
    <col min="8" max="8" width="17.6640625" customWidth="1"/>
  </cols>
  <sheetData>
    <row r="1" spans="1:11" ht="18" x14ac:dyDescent="0.35">
      <c r="A1" s="142" t="s">
        <v>28</v>
      </c>
      <c r="B1" s="143"/>
      <c r="C1" s="143"/>
      <c r="D1" s="143"/>
      <c r="E1" s="143"/>
      <c r="F1" s="143"/>
      <c r="G1" s="143"/>
      <c r="H1" s="144"/>
    </row>
    <row r="2" spans="1:11" ht="18.600000000000001" thickBot="1" x14ac:dyDescent="0.4">
      <c r="A2" s="52"/>
      <c r="B2" s="53"/>
      <c r="C2" s="101"/>
      <c r="D2" s="53"/>
      <c r="E2" s="53"/>
      <c r="F2" s="53"/>
      <c r="G2" s="53"/>
      <c r="H2" s="54"/>
    </row>
    <row r="3" spans="1:11" ht="40.5" customHeight="1" x14ac:dyDescent="0.3">
      <c r="A3" s="55"/>
      <c r="B3" s="99" t="s">
        <v>38</v>
      </c>
      <c r="C3" s="102" t="s">
        <v>5</v>
      </c>
      <c r="D3" s="100" t="s">
        <v>39</v>
      </c>
      <c r="E3" s="57" t="s">
        <v>6</v>
      </c>
      <c r="F3" s="56" t="s">
        <v>40</v>
      </c>
      <c r="G3" s="57" t="s">
        <v>7</v>
      </c>
      <c r="H3" s="58" t="s">
        <v>8</v>
      </c>
      <c r="I3" s="71"/>
      <c r="J3" s="73"/>
    </row>
    <row r="4" spans="1:11" ht="21" customHeight="1" x14ac:dyDescent="0.3">
      <c r="A4" s="97" t="s">
        <v>30</v>
      </c>
      <c r="B4" s="108"/>
      <c r="C4" s="68">
        <v>1</v>
      </c>
      <c r="D4" s="109"/>
      <c r="E4" s="68">
        <v>2</v>
      </c>
      <c r="F4" s="110"/>
      <c r="G4" s="68">
        <v>3</v>
      </c>
      <c r="H4" s="60">
        <f>(B4*C4)+(D4*E4)+(F4*G4)</f>
        <v>0</v>
      </c>
      <c r="I4" s="72"/>
      <c r="K4" s="72"/>
    </row>
    <row r="5" spans="1:11" ht="21" customHeight="1" x14ac:dyDescent="0.3">
      <c r="A5" s="62" t="s">
        <v>35</v>
      </c>
      <c r="B5" s="98"/>
      <c r="C5" s="114"/>
      <c r="D5" s="98"/>
      <c r="E5" s="114"/>
      <c r="F5" s="98"/>
      <c r="G5" s="114"/>
      <c r="H5" s="61">
        <f>'Calculating Total Inspections'!B20*0.15</f>
        <v>0</v>
      </c>
    </row>
    <row r="6" spans="1:11" ht="18.75" customHeight="1" x14ac:dyDescent="0.3">
      <c r="A6" s="62" t="s">
        <v>36</v>
      </c>
      <c r="B6" s="111"/>
      <c r="C6" s="113"/>
      <c r="D6" s="111"/>
      <c r="E6" s="113"/>
      <c r="F6" s="111"/>
      <c r="G6" s="113"/>
      <c r="H6" s="61">
        <f>'Calculating Total Inspections'!B20*0.01</f>
        <v>0</v>
      </c>
    </row>
    <row r="7" spans="1:11" ht="19.5" customHeight="1" x14ac:dyDescent="0.3">
      <c r="A7" s="62" t="s">
        <v>37</v>
      </c>
      <c r="B7" s="112"/>
      <c r="C7" s="112"/>
      <c r="D7" s="112"/>
      <c r="E7" s="112"/>
      <c r="F7" s="112"/>
      <c r="G7" s="112"/>
      <c r="H7" s="61">
        <f>'Calculating Total Inspections'!B20*0.1</f>
        <v>0</v>
      </c>
    </row>
    <row r="8" spans="1:11" ht="19.5" customHeight="1" x14ac:dyDescent="0.3">
      <c r="A8" s="150" t="s">
        <v>43</v>
      </c>
      <c r="B8" s="151"/>
      <c r="C8" s="151"/>
      <c r="D8" s="151"/>
      <c r="E8" s="151"/>
      <c r="F8" s="151"/>
      <c r="G8" s="152"/>
      <c r="H8" s="64">
        <f>SUM(H4:H7)</f>
        <v>0</v>
      </c>
    </row>
    <row r="9" spans="1:11" ht="18" customHeight="1" x14ac:dyDescent="0.3">
      <c r="A9" s="59" t="s">
        <v>9</v>
      </c>
      <c r="B9" s="69">
        <v>0.75</v>
      </c>
      <c r="C9" s="115"/>
      <c r="D9" s="104">
        <v>1.25</v>
      </c>
      <c r="E9" s="115"/>
      <c r="F9" s="104">
        <v>2</v>
      </c>
      <c r="G9" s="115"/>
      <c r="H9" s="106"/>
    </row>
    <row r="10" spans="1:11" ht="15.75" customHeight="1" x14ac:dyDescent="0.3">
      <c r="A10" s="63" t="s">
        <v>10</v>
      </c>
      <c r="B10" s="103"/>
      <c r="C10" s="116"/>
      <c r="D10" s="105"/>
      <c r="E10" s="116"/>
      <c r="F10" s="105"/>
      <c r="G10" s="117"/>
      <c r="H10" s="107">
        <f>H5*1.5+H6*3.1+H7*2.3+F10+D10+B10</f>
        <v>0</v>
      </c>
    </row>
    <row r="11" spans="1:11" ht="15.6" x14ac:dyDescent="0.3">
      <c r="A11" s="145" t="s">
        <v>29</v>
      </c>
      <c r="B11" s="146"/>
      <c r="C11" s="147"/>
      <c r="D11" s="146"/>
      <c r="E11" s="147"/>
      <c r="F11" s="146"/>
      <c r="G11" s="147"/>
      <c r="H11" s="83">
        <f>H10/'Calculating Current FTE'!E18</f>
        <v>0</v>
      </c>
    </row>
    <row r="12" spans="1:11" ht="16.2" thickBot="1" x14ac:dyDescent="0.35">
      <c r="A12" s="148" t="s">
        <v>48</v>
      </c>
      <c r="B12" s="149"/>
      <c r="C12" s="149"/>
      <c r="D12" s="149"/>
      <c r="E12" s="149"/>
      <c r="F12" s="149"/>
      <c r="G12" s="149"/>
      <c r="H12" s="70" t="str">
        <f>IF(H11&lt;'Calculating Current FTE'!D29,"Standard met","Standard not met")</f>
        <v>Standard not met</v>
      </c>
    </row>
    <row r="13" spans="1:11" ht="21.75" customHeight="1" x14ac:dyDescent="0.3">
      <c r="A13" s="88" t="s">
        <v>44</v>
      </c>
      <c r="B13" s="89"/>
      <c r="C13" s="89"/>
      <c r="D13" s="89"/>
      <c r="E13" s="89"/>
      <c r="F13" s="89"/>
      <c r="G13" s="89"/>
      <c r="H13" s="90"/>
    </row>
    <row r="14" spans="1:11" x14ac:dyDescent="0.3">
      <c r="A14" s="91" t="s">
        <v>45</v>
      </c>
      <c r="B14" s="92"/>
      <c r="C14" s="92"/>
      <c r="D14" s="92"/>
      <c r="E14" s="92"/>
      <c r="F14" s="92"/>
      <c r="G14" s="92"/>
      <c r="H14" s="93"/>
    </row>
    <row r="15" spans="1:11" ht="15" thickBot="1" x14ac:dyDescent="0.35">
      <c r="A15" s="94" t="s">
        <v>46</v>
      </c>
      <c r="B15" s="95"/>
      <c r="C15" s="95"/>
      <c r="D15" s="95"/>
      <c r="E15" s="95"/>
      <c r="F15" s="95"/>
      <c r="G15" s="95"/>
      <c r="H15" s="96"/>
    </row>
    <row r="16" spans="1:11" x14ac:dyDescent="0.3">
      <c r="A16" s="65"/>
      <c r="B16" s="66"/>
      <c r="C16" s="66"/>
      <c r="D16" s="66"/>
      <c r="E16" s="66"/>
      <c r="F16" s="66"/>
      <c r="G16" s="66"/>
      <c r="H16" s="67"/>
    </row>
    <row r="17" spans="1:8" x14ac:dyDescent="0.3">
      <c r="A17" s="65"/>
      <c r="B17" s="66"/>
      <c r="C17" s="66"/>
      <c r="D17" s="66"/>
      <c r="E17" s="66"/>
      <c r="F17" s="66"/>
      <c r="G17" s="66"/>
      <c r="H17" s="67"/>
    </row>
    <row r="18" spans="1:8" x14ac:dyDescent="0.3">
      <c r="A18" s="65"/>
      <c r="B18" s="66"/>
      <c r="C18" s="66"/>
      <c r="D18" s="66"/>
      <c r="E18" s="66"/>
      <c r="F18" s="66"/>
      <c r="G18" s="66"/>
      <c r="H18" s="67"/>
    </row>
    <row r="19" spans="1:8" x14ac:dyDescent="0.3">
      <c r="A19" s="65"/>
      <c r="B19" s="66"/>
      <c r="C19" s="66"/>
      <c r="D19" s="66"/>
      <c r="E19" s="66"/>
      <c r="F19" s="66"/>
      <c r="G19" s="66"/>
      <c r="H19" s="67"/>
    </row>
    <row r="20" spans="1:8" x14ac:dyDescent="0.3">
      <c r="A20" s="65"/>
      <c r="B20" s="66"/>
      <c r="C20" s="66"/>
      <c r="D20" s="66"/>
      <c r="E20" s="66"/>
      <c r="F20" s="66"/>
      <c r="G20" s="66"/>
      <c r="H20" s="67"/>
    </row>
    <row r="21" spans="1:8" x14ac:dyDescent="0.3">
      <c r="A21" s="65"/>
      <c r="B21" s="66"/>
      <c r="C21" s="66"/>
      <c r="D21" s="66"/>
      <c r="E21" s="66"/>
      <c r="F21" s="66"/>
      <c r="G21" s="66"/>
      <c r="H21" s="67"/>
    </row>
    <row r="22" spans="1:8" x14ac:dyDescent="0.3">
      <c r="A22" s="65"/>
      <c r="B22" s="66"/>
      <c r="C22" s="66"/>
      <c r="D22" s="66"/>
      <c r="E22" s="66"/>
      <c r="F22" s="66"/>
      <c r="G22" s="66"/>
      <c r="H22" s="67"/>
    </row>
    <row r="23" spans="1:8" x14ac:dyDescent="0.3">
      <c r="A23" s="65"/>
      <c r="B23" s="66"/>
      <c r="C23" s="66"/>
      <c r="D23" s="66"/>
      <c r="E23" s="66"/>
      <c r="F23" s="66"/>
      <c r="G23" s="66"/>
      <c r="H23" s="67"/>
    </row>
    <row r="24" spans="1:8" x14ac:dyDescent="0.3">
      <c r="A24" s="65"/>
      <c r="B24" s="66"/>
      <c r="C24" s="66"/>
      <c r="D24" s="66"/>
      <c r="E24" s="66"/>
      <c r="F24" s="66"/>
      <c r="G24" s="66"/>
      <c r="H24" s="67"/>
    </row>
    <row r="25" spans="1:8" x14ac:dyDescent="0.3">
      <c r="A25" s="65"/>
      <c r="B25" s="66"/>
      <c r="C25" s="66"/>
      <c r="D25" s="66"/>
      <c r="E25" s="66"/>
      <c r="F25" s="66"/>
      <c r="G25" s="66"/>
      <c r="H25" s="67"/>
    </row>
    <row r="26" spans="1:8" x14ac:dyDescent="0.3">
      <c r="A26" s="65"/>
      <c r="B26" s="66"/>
      <c r="C26" s="66"/>
      <c r="D26" s="66"/>
      <c r="E26" s="66"/>
      <c r="F26" s="66"/>
      <c r="G26" s="66"/>
      <c r="H26" s="67"/>
    </row>
    <row r="27" spans="1:8" x14ac:dyDescent="0.3">
      <c r="A27" s="65"/>
      <c r="B27" s="66"/>
      <c r="C27" s="66"/>
      <c r="D27" s="66"/>
      <c r="E27" s="66"/>
      <c r="F27" s="66"/>
      <c r="G27" s="66"/>
      <c r="H27" s="67"/>
    </row>
    <row r="28" spans="1:8" x14ac:dyDescent="0.3">
      <c r="A28" s="65"/>
      <c r="B28" s="66"/>
      <c r="C28" s="66"/>
      <c r="D28" s="66"/>
      <c r="E28" s="66"/>
      <c r="F28" s="66"/>
      <c r="G28" s="66"/>
      <c r="H28" s="67"/>
    </row>
    <row r="29" spans="1:8" x14ac:dyDescent="0.3">
      <c r="A29" s="65"/>
      <c r="B29" s="66"/>
      <c r="C29" s="66"/>
      <c r="D29" s="66"/>
      <c r="E29" s="66"/>
      <c r="F29" s="66"/>
      <c r="G29" s="66"/>
      <c r="H29" s="67"/>
    </row>
    <row r="30" spans="1:8" x14ac:dyDescent="0.3">
      <c r="A30" s="65"/>
      <c r="B30" s="66"/>
      <c r="C30" s="66"/>
      <c r="D30" s="66"/>
      <c r="E30" s="66"/>
      <c r="F30" s="66"/>
      <c r="G30" s="66"/>
      <c r="H30" s="67"/>
    </row>
  </sheetData>
  <mergeCells count="4">
    <mergeCell ref="A1:H1"/>
    <mergeCell ref="A11:G11"/>
    <mergeCell ref="A12:G12"/>
    <mergeCell ref="A8:G8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Calculating Current FTE</vt:lpstr>
      <vt:lpstr>Calculating Total Inspections</vt:lpstr>
      <vt:lpstr>Calculating Required FTE</vt:lpstr>
    </vt:vector>
  </TitlesOfParts>
  <Company>Virginia IT Infrastructure Partnership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Kristin Garcia</dc:creator>
  <cp:lastModifiedBy>Vicki</cp:lastModifiedBy>
  <cp:lastPrinted>2011-06-29T13:52:25Z</cp:lastPrinted>
  <dcterms:created xsi:type="dcterms:W3CDTF">2011-06-27T19:48:25Z</dcterms:created>
  <dcterms:modified xsi:type="dcterms:W3CDTF">2022-04-19T20:37:19Z</dcterms:modified>
</cp:coreProperties>
</file>